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rvij-Piran\Desktop\"/>
    </mc:Choice>
  </mc:AlternateContent>
  <xr:revisionPtr revIDLastSave="0" documentId="8_{0A32E14D-0937-41EF-8DD5-8EB904E54228}" xr6:coauthVersionLast="43" xr6:coauthVersionMax="43" xr10:uidLastSave="{00000000-0000-0000-0000-000000000000}"/>
  <bookViews>
    <workbookView xWindow="-120" yWindow="-120" windowWidth="19440" windowHeight="15000" activeTab="1" xr2:uid="{B6282754-3BFA-41B0-BBD7-409590A0A9FB}"/>
  </bookViews>
  <sheets>
    <sheet name="درجه مکانیزاسیون زراعی" sheetId="1" r:id="rId1"/>
    <sheet name="درجه مکانیزاسیون باغی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5" i="2" l="1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L16" i="2" s="1"/>
  <c r="K15" i="2"/>
  <c r="K16" i="2" s="1"/>
  <c r="J15" i="2"/>
  <c r="I15" i="2"/>
  <c r="H15" i="2"/>
  <c r="F15" i="2"/>
  <c r="E15" i="2"/>
  <c r="D15" i="2"/>
  <c r="C15" i="2"/>
  <c r="G14" i="2"/>
  <c r="G13" i="2"/>
  <c r="G12" i="2"/>
  <c r="G11" i="2"/>
  <c r="G10" i="2"/>
  <c r="G9" i="2"/>
  <c r="G8" i="2"/>
  <c r="G7" i="2"/>
  <c r="G6" i="2"/>
  <c r="G15" i="2" s="1"/>
  <c r="S37" i="1"/>
  <c r="S36" i="1"/>
  <c r="S35" i="1"/>
  <c r="S34" i="1"/>
  <c r="S33" i="1"/>
  <c r="S32" i="1"/>
  <c r="S31" i="1"/>
  <c r="T31" i="1" s="1"/>
  <c r="S30" i="1"/>
  <c r="S29" i="1"/>
  <c r="S28" i="1"/>
  <c r="S27" i="1"/>
  <c r="S26" i="1"/>
  <c r="S25" i="1"/>
  <c r="S24" i="1"/>
  <c r="S23" i="1"/>
  <c r="S22" i="1"/>
  <c r="S21" i="1"/>
  <c r="S20" i="1"/>
  <c r="T20" i="1" s="1"/>
  <c r="S19" i="1"/>
  <c r="S18" i="1"/>
  <c r="S17" i="1"/>
  <c r="S16" i="1"/>
  <c r="S15" i="1"/>
  <c r="S14" i="1"/>
  <c r="S13" i="1"/>
  <c r="T13" i="1" s="1"/>
  <c r="S12" i="1"/>
  <c r="S11" i="1"/>
  <c r="S10" i="1"/>
  <c r="S9" i="1"/>
  <c r="S8" i="1"/>
  <c r="S7" i="1"/>
  <c r="T7" i="1" s="1"/>
  <c r="S6" i="1"/>
  <c r="S5" i="1"/>
  <c r="S4" i="1"/>
  <c r="S38" i="1" s="1"/>
  <c r="S3" i="1"/>
  <c r="N17" i="2" l="1"/>
  <c r="N16" i="2"/>
  <c r="Q16" i="2"/>
  <c r="T16" i="2"/>
  <c r="U16" i="2"/>
  <c r="V16" i="2"/>
  <c r="W16" i="2"/>
  <c r="X16" i="2"/>
  <c r="Y16" i="2"/>
  <c r="M16" i="2"/>
  <c r="T4" i="1"/>
</calcChain>
</file>

<file path=xl/sharedStrings.xml><?xml version="1.0" encoding="utf-8"?>
<sst xmlns="http://schemas.openxmlformats.org/spreadsheetml/2006/main" count="113" uniqueCount="99">
  <si>
    <t>وضعيت درجه مكانيزاسيون موجود محصولات عمده زراعی   شهرستان شاهين شهر و ميمه  در سال 93-92 ( به هكتار)</t>
  </si>
  <si>
    <t>نوع عملیات</t>
  </si>
  <si>
    <t>گندم آبي</t>
  </si>
  <si>
    <t>گندم ديم</t>
  </si>
  <si>
    <t>جوآبي</t>
  </si>
  <si>
    <t>جو ديم</t>
  </si>
  <si>
    <t>پنبه</t>
  </si>
  <si>
    <t>ذرت علوفه اي</t>
  </si>
  <si>
    <t>ذرت دانه اي</t>
  </si>
  <si>
    <t>دانه هاي روغني</t>
  </si>
  <si>
    <t>يونجه</t>
  </si>
  <si>
    <t>چغندر قند</t>
  </si>
  <si>
    <t>سيب زميني</t>
  </si>
  <si>
    <t>برنج</t>
  </si>
  <si>
    <t>پياز</t>
  </si>
  <si>
    <t>حبوبات آبي</t>
  </si>
  <si>
    <t>حبوبات ديم</t>
  </si>
  <si>
    <t>جمع</t>
  </si>
  <si>
    <t>درحه عمليات</t>
  </si>
  <si>
    <t>سطح زیرکشت</t>
  </si>
  <si>
    <t xml:space="preserve"> خاك ورزي</t>
  </si>
  <si>
    <t>گاوآهن برگرداندار</t>
  </si>
  <si>
    <t>گاواهن قلمی</t>
  </si>
  <si>
    <t>خاك ورزي حفاظتي</t>
  </si>
  <si>
    <t>تهیه بستر</t>
  </si>
  <si>
    <t>خرد كردن كلوخه ها(‌ادوات غير فعال: ديسك، انواع كلتيواتور، ...)</t>
  </si>
  <si>
    <t>خرد كردن كلوخه ها(‌ادوات فعال: رتيواتور، روتوتيلر، سيكلوتيلر، ...)</t>
  </si>
  <si>
    <t xml:space="preserve"> تسطیح مرسوم</t>
  </si>
  <si>
    <t>تسطیح ليزري</t>
  </si>
  <si>
    <t>شیپرزنی</t>
  </si>
  <si>
    <t>پادلینگ</t>
  </si>
  <si>
    <t>کاشت</t>
  </si>
  <si>
    <t xml:space="preserve">کمبینات </t>
  </si>
  <si>
    <t>بذركاري</t>
  </si>
  <si>
    <t>کشت مستقیم</t>
  </si>
  <si>
    <t>نشاءکاری</t>
  </si>
  <si>
    <t>ریزدانه کاری</t>
  </si>
  <si>
    <t>غده کاری</t>
  </si>
  <si>
    <t>بذرپاشی (سانتریفوژ)</t>
  </si>
  <si>
    <t>داشت</t>
  </si>
  <si>
    <t>كنترل علفهاي هرز</t>
  </si>
  <si>
    <t>سمپاش لانس دار - موتوری</t>
  </si>
  <si>
    <t>سمپاشی بومدار</t>
  </si>
  <si>
    <t>سمپاش توربینی</t>
  </si>
  <si>
    <t xml:space="preserve">سمپاش الکترواستاتیک،میکرونر ،شاسی بلند </t>
  </si>
  <si>
    <t xml:space="preserve">مبارزه با آفات وبيماريها </t>
  </si>
  <si>
    <t>کولتیواتور</t>
  </si>
  <si>
    <t>وجین کن</t>
  </si>
  <si>
    <t>سله شكني،خاكدهي پاي بوته</t>
  </si>
  <si>
    <t>برداشت</t>
  </si>
  <si>
    <t xml:space="preserve">کمباین </t>
  </si>
  <si>
    <t>دروگر</t>
  </si>
  <si>
    <t>مجموعه برداشت مکانیزه ویژه محصول</t>
  </si>
  <si>
    <t>چاپر</t>
  </si>
  <si>
    <t>سواتر</t>
  </si>
  <si>
    <t>موور-ریک-بیلر</t>
  </si>
  <si>
    <t>ساقه خرد كن</t>
  </si>
  <si>
    <t>درجه كل</t>
  </si>
  <si>
    <t xml:space="preserve">وضعيت درجه مكانيز اسيون موجود محصولات عمده باغي شهرستان شاهين شهر وميمه در سال93   </t>
  </si>
  <si>
    <t>رديف</t>
  </si>
  <si>
    <t>نام محصول</t>
  </si>
  <si>
    <t>سطح زيركشت( هكتار)</t>
  </si>
  <si>
    <t>متوسط عملكرد( گيلو گرم در هكتار)</t>
  </si>
  <si>
    <t>سطح ( هكتار)</t>
  </si>
  <si>
    <t>تهيه بستر</t>
  </si>
  <si>
    <t>احداث</t>
  </si>
  <si>
    <t xml:space="preserve"> باغات بارور</t>
  </si>
  <si>
    <t xml:space="preserve">خاكورزي </t>
  </si>
  <si>
    <t>چاله كني</t>
  </si>
  <si>
    <t>خاكورزي</t>
  </si>
  <si>
    <t>سمپاشي افات وامراض</t>
  </si>
  <si>
    <t>سمپاشي علفهاي هرز</t>
  </si>
  <si>
    <t>كود دهي</t>
  </si>
  <si>
    <t>هرس ماشيني</t>
  </si>
  <si>
    <t>سرشاخه خرد كن</t>
  </si>
  <si>
    <t>آبياري تحت فشار</t>
  </si>
  <si>
    <t>با ماشين</t>
  </si>
  <si>
    <t>درجه 1</t>
  </si>
  <si>
    <t>درجه 2</t>
  </si>
  <si>
    <t>درجه3</t>
  </si>
  <si>
    <t>جمع بارور</t>
  </si>
  <si>
    <t>لانس دار</t>
  </si>
  <si>
    <t>توربيني</t>
  </si>
  <si>
    <t>موتوري</t>
  </si>
  <si>
    <t xml:space="preserve">دامي </t>
  </si>
  <si>
    <t>شيمايي</t>
  </si>
  <si>
    <t>سيب ودانه دارها</t>
  </si>
  <si>
    <t>انگور</t>
  </si>
  <si>
    <t>بادام</t>
  </si>
  <si>
    <t>گردو</t>
  </si>
  <si>
    <t>زيتون</t>
  </si>
  <si>
    <t>انار</t>
  </si>
  <si>
    <t>هسته دارها</t>
  </si>
  <si>
    <t>پسته</t>
  </si>
  <si>
    <t>نخيلات</t>
  </si>
  <si>
    <t xml:space="preserve"> باغات درجه 1 = باغاتي كه امكان فعاليت در بين رديفها با اكثر تراكتورهاي معمول ( كمرشكن و غيركمرشكن مانند 285) وجود دارد.</t>
  </si>
  <si>
    <t xml:space="preserve">  باغات درجه 2 = باغاتي كه امكان فعاليت فقط با تراكتورهاي كوچك باغي مانند كمرشكنها در آنها وجود دارد.</t>
  </si>
  <si>
    <t xml:space="preserve">  باغات درجه 3 = باغاتي كه امكان تردد تراكتور در داخل آنها نبوده و فقط عملياتهاي ماشيني با دستگاههاي پرتابل يا ثابت انجام ميگيرد.</t>
  </si>
  <si>
    <t>درجه مكانيزاسيون تهيه بستر فقط براي باغات جديدالاحداث بوده و منظور از هرس ماشيني انجام عمليات هرس با ماشينهاي موتوري اعم از برقي،پنوماتيكي و ... ميباشد.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</si>
</sst>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Arial"/>
      <family val="2"/>
      <charset val="178"/>
      <scheme val="minor"/>
    </font>
    <font>
      <b/>
      <sz val="11"/>
      <name val="B Titr"/>
      <charset val="178"/>
    </font>
    <font>
      <b/>
      <sz val="11"/>
      <color theme="1"/>
      <name val="B Mitra"/>
      <charset val="178"/>
    </font>
    <font>
      <b/>
      <shadow/>
      <sz val="7"/>
      <color theme="1"/>
      <name val="B Titr"/>
      <charset val="178"/>
    </font>
    <font>
      <b/>
      <shadow/>
      <sz val="8"/>
      <color theme="1"/>
      <name val="B Titr"/>
      <charset val="178"/>
    </font>
    <font>
      <b/>
      <sz val="8"/>
      <color theme="1"/>
      <name val="B Titr"/>
      <charset val="178"/>
    </font>
    <font>
      <shadow/>
      <sz val="8"/>
      <color theme="1"/>
      <name val="B Titr"/>
      <charset val="178"/>
    </font>
    <font>
      <sz val="8"/>
      <name val="B Titr"/>
      <charset val="178"/>
    </font>
    <font>
      <sz val="8"/>
      <color theme="1"/>
      <name val="B Titr"/>
      <charset val="178"/>
    </font>
    <font>
      <shadow/>
      <sz val="8"/>
      <color rgb="FFFF0000"/>
      <name val="B Titr"/>
      <charset val="178"/>
    </font>
    <font>
      <b/>
      <sz val="7"/>
      <color indexed="8"/>
      <name val="B Titr"/>
      <charset val="178"/>
    </font>
    <font>
      <sz val="7"/>
      <color indexed="8"/>
      <name val="B Titr"/>
      <charset val="178"/>
    </font>
    <font>
      <sz val="7"/>
      <name val="B Titr"/>
      <charset val="178"/>
    </font>
    <font>
      <sz val="10"/>
      <name val="B Titr"/>
      <charset val="178"/>
    </font>
    <font>
      <i/>
      <sz val="7"/>
      <name val="B Titr"/>
      <charset val="178"/>
    </font>
    <font>
      <sz val="8"/>
      <name val="Arial"/>
      <family val="2"/>
    </font>
    <font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 applyProtection="1">
      <alignment horizontal="center" readingOrder="2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 readingOrder="2"/>
      <protection locked="0"/>
    </xf>
    <xf numFmtId="0" fontId="4" fillId="2" borderId="1" xfId="0" applyFont="1" applyFill="1" applyBorder="1" applyAlignment="1" applyProtection="1">
      <alignment horizontal="center" vertical="center" wrapText="1" readingOrder="2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 readingOrder="2"/>
      <protection locked="0"/>
    </xf>
    <xf numFmtId="0" fontId="7" fillId="0" borderId="1" xfId="0" applyFont="1" applyBorder="1"/>
    <xf numFmtId="0" fontId="5" fillId="3" borderId="1" xfId="0" applyFont="1" applyFill="1" applyBorder="1" applyAlignment="1" applyProtection="1">
      <alignment horizontal="center" vertical="center" textRotation="90" wrapText="1" readingOrder="2"/>
      <protection locked="0"/>
    </xf>
    <xf numFmtId="0" fontId="5" fillId="3" borderId="1" xfId="0" applyFont="1" applyFill="1" applyBorder="1" applyAlignment="1" applyProtection="1">
      <alignment horizontal="center" vertical="center" textRotation="90" wrapText="1" readingOrder="2"/>
      <protection locked="0"/>
    </xf>
    <xf numFmtId="0" fontId="8" fillId="5" borderId="1" xfId="0" applyFont="1" applyFill="1" applyBorder="1" applyAlignment="1" applyProtection="1">
      <alignment horizontal="center" vertical="center" wrapText="1" readingOrder="2"/>
      <protection locked="0"/>
    </xf>
    <xf numFmtId="0" fontId="9" fillId="4" borderId="1" xfId="0" applyFont="1" applyFill="1" applyBorder="1" applyAlignment="1" applyProtection="1">
      <alignment horizontal="center" vertical="center" wrapText="1" readingOrder="2"/>
      <protection locked="0"/>
    </xf>
    <xf numFmtId="2" fontId="7" fillId="2" borderId="1" xfId="0" applyNumberFormat="1" applyFont="1" applyFill="1" applyBorder="1"/>
    <xf numFmtId="0" fontId="8" fillId="6" borderId="1" xfId="0" applyFont="1" applyFill="1" applyBorder="1" applyAlignment="1" applyProtection="1">
      <alignment horizontal="center" vertical="center" wrapText="1" readingOrder="2"/>
      <protection locked="0"/>
    </xf>
    <xf numFmtId="0" fontId="8" fillId="7" borderId="1" xfId="0" applyFont="1" applyFill="1" applyBorder="1" applyAlignment="1" applyProtection="1">
      <alignment horizontal="center" vertical="center" wrapText="1" readingOrder="2"/>
      <protection locked="0"/>
    </xf>
    <xf numFmtId="0" fontId="7" fillId="4" borderId="1" xfId="0" applyFont="1" applyFill="1" applyBorder="1"/>
    <xf numFmtId="0" fontId="6" fillId="4" borderId="2" xfId="0" applyFont="1" applyFill="1" applyBorder="1" applyAlignment="1" applyProtection="1">
      <alignment horizontal="center" vertical="center" wrapText="1" readingOrder="2"/>
      <protection locked="0"/>
    </xf>
    <xf numFmtId="0" fontId="6" fillId="4" borderId="3" xfId="0" applyFont="1" applyFill="1" applyBorder="1" applyAlignment="1" applyProtection="1">
      <alignment horizontal="center" vertical="center" wrapText="1" readingOrder="2"/>
      <protection locked="0"/>
    </xf>
    <xf numFmtId="0" fontId="6" fillId="4" borderId="4" xfId="0" applyFont="1" applyFill="1" applyBorder="1" applyAlignment="1" applyProtection="1">
      <alignment horizontal="center" vertical="center" wrapText="1" readingOrder="2"/>
      <protection locked="0"/>
    </xf>
    <xf numFmtId="0" fontId="8" fillId="8" borderId="1" xfId="0" applyFont="1" applyFill="1" applyBorder="1" applyAlignment="1" applyProtection="1">
      <alignment horizontal="center" vertical="center" wrapText="1" readingOrder="2"/>
      <protection locked="0"/>
    </xf>
    <xf numFmtId="0" fontId="8" fillId="9" borderId="1" xfId="0" applyFont="1" applyFill="1" applyBorder="1" applyAlignment="1" applyProtection="1">
      <alignment horizontal="center" vertical="center" wrapText="1" readingOrder="2"/>
      <protection locked="0"/>
    </xf>
    <xf numFmtId="0" fontId="8" fillId="3" borderId="1" xfId="0" applyFont="1" applyFill="1" applyBorder="1" applyAlignment="1" applyProtection="1">
      <alignment horizontal="center" vertical="center" wrapText="1" readingOrder="2"/>
      <protection locked="0"/>
    </xf>
    <xf numFmtId="0" fontId="10" fillId="10" borderId="5" xfId="0" applyFont="1" applyFill="1" applyBorder="1" applyAlignment="1" applyProtection="1">
      <alignment horizontal="center" vertical="center" textRotation="90" wrapText="1" readingOrder="2"/>
      <protection locked="0"/>
    </xf>
    <xf numFmtId="0" fontId="11" fillId="11" borderId="1" xfId="0" applyFont="1" applyFill="1" applyBorder="1" applyAlignment="1" applyProtection="1">
      <alignment horizontal="center" vertical="center" wrapText="1" readingOrder="2"/>
      <protection locked="0"/>
    </xf>
    <xf numFmtId="2" fontId="12" fillId="2" borderId="1" xfId="0" applyNumberFormat="1" applyFont="1" applyFill="1" applyBorder="1"/>
    <xf numFmtId="0" fontId="10" fillId="10" borderId="6" xfId="0" applyFont="1" applyFill="1" applyBorder="1" applyAlignment="1" applyProtection="1">
      <alignment horizontal="center" vertical="center" textRotation="90" wrapText="1" readingOrder="2"/>
      <protection locked="0"/>
    </xf>
    <xf numFmtId="0" fontId="11" fillId="11" borderId="1" xfId="0" applyFont="1" applyFill="1" applyBorder="1" applyAlignment="1" applyProtection="1">
      <alignment horizontal="center" vertical="center" readingOrder="2"/>
      <protection locked="0"/>
    </xf>
    <xf numFmtId="0" fontId="10" fillId="10" borderId="7" xfId="0" applyFont="1" applyFill="1" applyBorder="1" applyAlignment="1" applyProtection="1">
      <alignment horizontal="center" vertical="center" textRotation="90" wrapText="1" readingOrder="2"/>
      <protection locked="0"/>
    </xf>
    <xf numFmtId="0" fontId="8" fillId="12" borderId="1" xfId="0" applyFont="1" applyFill="1" applyBorder="1" applyAlignment="1" applyProtection="1">
      <alignment horizontal="center" vertical="center" wrapText="1" readingOrder="2"/>
      <protection locked="0"/>
    </xf>
    <xf numFmtId="0" fontId="8" fillId="13" borderId="1" xfId="0" applyFont="1" applyFill="1" applyBorder="1" applyAlignment="1" applyProtection="1">
      <alignment horizontal="center" vertical="center" wrapText="1" readingOrder="2"/>
      <protection locked="0"/>
    </xf>
    <xf numFmtId="0" fontId="8" fillId="14" borderId="1" xfId="0" applyFont="1" applyFill="1" applyBorder="1" applyAlignment="1" applyProtection="1">
      <alignment horizontal="center" vertical="center" wrapText="1" readingOrder="2"/>
      <protection locked="0"/>
    </xf>
    <xf numFmtId="0" fontId="8" fillId="15" borderId="1" xfId="0" applyFont="1" applyFill="1" applyBorder="1" applyAlignment="1" applyProtection="1">
      <alignment horizontal="center" vertical="center" wrapText="1" readingOrder="2"/>
      <protection locked="0"/>
    </xf>
    <xf numFmtId="0" fontId="8" fillId="16" borderId="1" xfId="0" applyFont="1" applyFill="1" applyBorder="1" applyAlignment="1" applyProtection="1">
      <alignment horizontal="center" vertical="center" wrapText="1" readingOrder="2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2" fontId="14" fillId="17" borderId="1" xfId="0" applyNumberFormat="1" applyFont="1" applyFill="1" applyBorder="1"/>
    <xf numFmtId="0" fontId="13" fillId="18" borderId="2" xfId="0" applyFont="1" applyFill="1" applyBorder="1" applyAlignment="1" applyProtection="1">
      <alignment horizontal="center" vertical="center"/>
      <protection locked="0"/>
    </xf>
    <xf numFmtId="0" fontId="13" fillId="18" borderId="3" xfId="0" applyFont="1" applyFill="1" applyBorder="1" applyAlignment="1" applyProtection="1">
      <alignment horizontal="center" vertical="center"/>
      <protection locked="0"/>
    </xf>
    <xf numFmtId="0" fontId="13" fillId="18" borderId="4" xfId="0" applyFont="1" applyFill="1" applyBorder="1" applyAlignment="1" applyProtection="1">
      <alignment horizontal="center" vertical="center"/>
      <protection locked="0"/>
    </xf>
    <xf numFmtId="0" fontId="12" fillId="18" borderId="5" xfId="0" applyFont="1" applyFill="1" applyBorder="1" applyAlignment="1" applyProtection="1">
      <alignment horizontal="center" vertical="center"/>
      <protection locked="0"/>
    </xf>
    <xf numFmtId="0" fontId="12" fillId="18" borderId="8" xfId="0" applyFont="1" applyFill="1" applyBorder="1" applyAlignment="1" applyProtection="1">
      <alignment horizontal="center" vertical="center" wrapText="1"/>
      <protection locked="0"/>
    </xf>
    <xf numFmtId="0" fontId="12" fillId="18" borderId="9" xfId="0" applyFont="1" applyFill="1" applyBorder="1" applyAlignment="1" applyProtection="1">
      <alignment horizontal="center" vertical="center" wrapText="1"/>
      <protection locked="0"/>
    </xf>
    <xf numFmtId="0" fontId="12" fillId="18" borderId="10" xfId="0" applyFont="1" applyFill="1" applyBorder="1" applyAlignment="1" applyProtection="1">
      <alignment horizontal="center" vertical="center" wrapText="1"/>
      <protection locked="0"/>
    </xf>
    <xf numFmtId="0" fontId="7" fillId="18" borderId="2" xfId="0" applyFont="1" applyFill="1" applyBorder="1" applyAlignment="1" applyProtection="1">
      <alignment horizontal="center" vertical="center"/>
      <protection locked="0"/>
    </xf>
    <xf numFmtId="0" fontId="7" fillId="18" borderId="3" xfId="0" applyFont="1" applyFill="1" applyBorder="1" applyAlignment="1" applyProtection="1">
      <alignment horizontal="center" vertical="center"/>
      <protection locked="0"/>
    </xf>
    <xf numFmtId="0" fontId="7" fillId="18" borderId="4" xfId="0" applyFont="1" applyFill="1" applyBorder="1" applyAlignment="1" applyProtection="1">
      <alignment horizontal="center" vertical="center"/>
      <protection locked="0"/>
    </xf>
    <xf numFmtId="0" fontId="12" fillId="18" borderId="6" xfId="0" applyFont="1" applyFill="1" applyBorder="1" applyAlignment="1" applyProtection="1">
      <alignment horizontal="center" vertical="center"/>
      <protection locked="0"/>
    </xf>
    <xf numFmtId="0" fontId="12" fillId="18" borderId="11" xfId="0" applyFont="1" applyFill="1" applyBorder="1" applyAlignment="1" applyProtection="1">
      <alignment horizontal="center" vertical="center" wrapText="1"/>
      <protection locked="0"/>
    </xf>
    <xf numFmtId="0" fontId="12" fillId="18" borderId="12" xfId="0" applyFont="1" applyFill="1" applyBorder="1" applyAlignment="1" applyProtection="1">
      <alignment horizontal="center" vertical="center" wrapText="1"/>
      <protection locked="0"/>
    </xf>
    <xf numFmtId="0" fontId="12" fillId="18" borderId="13" xfId="0" applyFont="1" applyFill="1" applyBorder="1" applyAlignment="1" applyProtection="1">
      <alignment horizontal="center" vertical="center" wrapText="1"/>
      <protection locked="0"/>
    </xf>
    <xf numFmtId="0" fontId="12" fillId="18" borderId="1" xfId="0" applyFont="1" applyFill="1" applyBorder="1" applyAlignment="1" applyProtection="1">
      <alignment horizontal="center" vertical="center"/>
      <protection locked="0"/>
    </xf>
    <xf numFmtId="0" fontId="12" fillId="18" borderId="1" xfId="0" applyFont="1" applyFill="1" applyBorder="1" applyAlignment="1" applyProtection="1">
      <alignment horizontal="center" vertical="center"/>
      <protection locked="0"/>
    </xf>
    <xf numFmtId="0" fontId="12" fillId="18" borderId="2" xfId="0" applyFont="1" applyFill="1" applyBorder="1" applyAlignment="1" applyProtection="1">
      <alignment horizontal="center" vertical="center"/>
      <protection locked="0"/>
    </xf>
    <xf numFmtId="0" fontId="12" fillId="18" borderId="3" xfId="0" applyFont="1" applyFill="1" applyBorder="1" applyAlignment="1" applyProtection="1">
      <alignment horizontal="center" vertical="center"/>
      <protection locked="0"/>
    </xf>
    <xf numFmtId="0" fontId="12" fillId="18" borderId="4" xfId="0" applyFont="1" applyFill="1" applyBorder="1" applyAlignment="1" applyProtection="1">
      <alignment horizontal="center" vertical="center"/>
      <protection locked="0"/>
    </xf>
    <xf numFmtId="0" fontId="12" fillId="18" borderId="7" xfId="0" applyFont="1" applyFill="1" applyBorder="1" applyAlignment="1" applyProtection="1">
      <alignment horizontal="center" vertical="center"/>
      <protection locked="0"/>
    </xf>
    <xf numFmtId="0" fontId="12" fillId="18" borderId="1" xfId="0" applyFont="1" applyFill="1" applyBorder="1" applyAlignment="1" applyProtection="1">
      <alignment vertical="center"/>
      <protection locked="0"/>
    </xf>
    <xf numFmtId="0" fontId="12" fillId="19" borderId="1" xfId="0" applyFont="1" applyFill="1" applyBorder="1" applyAlignment="1" applyProtection="1">
      <alignment horizontal="center" vertical="center"/>
      <protection locked="0"/>
    </xf>
    <xf numFmtId="0" fontId="13" fillId="20" borderId="1" xfId="0" applyFont="1" applyFill="1" applyBorder="1" applyAlignment="1" applyProtection="1">
      <alignment horizontal="center" vertical="center"/>
      <protection locked="0"/>
    </xf>
    <xf numFmtId="0" fontId="7" fillId="19" borderId="1" xfId="0" applyFont="1" applyFill="1" applyBorder="1" applyAlignment="1" applyProtection="1">
      <alignment horizontal="center" vertical="center"/>
      <protection locked="0"/>
    </xf>
    <xf numFmtId="0" fontId="13" fillId="21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3" fillId="19" borderId="1" xfId="0" applyFont="1" applyFill="1" applyBorder="1" applyAlignment="1" applyProtection="1">
      <alignment horizontal="center" vertical="center"/>
      <protection locked="0"/>
    </xf>
    <xf numFmtId="0" fontId="13" fillId="18" borderId="1" xfId="0" applyFont="1" applyFill="1" applyBorder="1" applyAlignment="1" applyProtection="1">
      <alignment horizontal="center" vertical="center"/>
      <protection locked="0"/>
    </xf>
    <xf numFmtId="164" fontId="7" fillId="22" borderId="1" xfId="0" applyNumberFormat="1" applyFont="1" applyFill="1" applyBorder="1" applyAlignment="1">
      <alignment horizontal="center" vertical="center"/>
    </xf>
    <xf numFmtId="164" fontId="7" fillId="17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vertical="center" readingOrder="2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7952C-7564-48C5-A3F7-0FBFB3FC9A1D}">
  <dimension ref="A1:T38"/>
  <sheetViews>
    <sheetView rightToLeft="1" workbookViewId="0">
      <selection activeCell="E18" sqref="E18"/>
    </sheetView>
  </sheetViews>
  <sheetFormatPr defaultRowHeight="14.25" x14ac:dyDescent="0.2"/>
  <sheetData>
    <row r="1" spans="1:20" ht="22.5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x14ac:dyDescent="0.2">
      <c r="A2" s="2" t="s">
        <v>1</v>
      </c>
      <c r="B2" s="2"/>
      <c r="C2" s="2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4" t="s">
        <v>17</v>
      </c>
      <c r="T2" s="4" t="s">
        <v>18</v>
      </c>
    </row>
    <row r="3" spans="1:20" ht="18.75" x14ac:dyDescent="0.5">
      <c r="A3" s="5" t="s">
        <v>19</v>
      </c>
      <c r="B3" s="5"/>
      <c r="C3" s="5"/>
      <c r="D3" s="6">
        <v>3810</v>
      </c>
      <c r="E3" s="6"/>
      <c r="F3" s="6">
        <v>4215</v>
      </c>
      <c r="G3" s="6"/>
      <c r="H3" s="6">
        <v>3</v>
      </c>
      <c r="I3" s="6">
        <v>3500</v>
      </c>
      <c r="J3" s="6">
        <v>10</v>
      </c>
      <c r="K3" s="6">
        <v>100</v>
      </c>
      <c r="L3" s="6">
        <v>1400</v>
      </c>
      <c r="M3" s="6">
        <v>350</v>
      </c>
      <c r="N3" s="6">
        <v>150</v>
      </c>
      <c r="O3" s="6"/>
      <c r="P3" s="6">
        <v>80</v>
      </c>
      <c r="Q3" s="6">
        <v>5</v>
      </c>
      <c r="R3" s="6"/>
      <c r="S3" s="7">
        <f>SUM(D3:R3)</f>
        <v>13623</v>
      </c>
      <c r="T3" s="7"/>
    </row>
    <row r="4" spans="1:20" ht="36" x14ac:dyDescent="0.5">
      <c r="A4" s="8" t="s">
        <v>20</v>
      </c>
      <c r="B4" s="9"/>
      <c r="C4" s="10" t="s">
        <v>21</v>
      </c>
      <c r="D4" s="6">
        <v>700</v>
      </c>
      <c r="E4" s="6"/>
      <c r="F4" s="6">
        <v>550</v>
      </c>
      <c r="G4" s="6"/>
      <c r="H4" s="6">
        <v>3</v>
      </c>
      <c r="I4" s="11">
        <v>700</v>
      </c>
      <c r="J4" s="6">
        <v>0</v>
      </c>
      <c r="K4" s="6">
        <v>0</v>
      </c>
      <c r="L4" s="6">
        <v>1400</v>
      </c>
      <c r="M4" s="6">
        <v>50</v>
      </c>
      <c r="N4" s="6">
        <v>100</v>
      </c>
      <c r="O4" s="6"/>
      <c r="P4" s="6">
        <v>30</v>
      </c>
      <c r="Q4" s="6">
        <v>5</v>
      </c>
      <c r="R4" s="6"/>
      <c r="S4" s="7">
        <f t="shared" ref="S4:S37" si="0">SUM(D4:R4)</f>
        <v>3538</v>
      </c>
      <c r="T4" s="12">
        <f>(S4+S5+S6)/S3*100</f>
        <v>79.740145342435582</v>
      </c>
    </row>
    <row r="5" spans="1:20" ht="18.75" x14ac:dyDescent="0.5">
      <c r="A5" s="8"/>
      <c r="B5" s="9"/>
      <c r="C5" s="10" t="s">
        <v>22</v>
      </c>
      <c r="D5" s="6">
        <v>0</v>
      </c>
      <c r="E5" s="6"/>
      <c r="F5" s="11">
        <v>0</v>
      </c>
      <c r="G5" s="6"/>
      <c r="H5" s="6">
        <v>0</v>
      </c>
      <c r="I5" s="11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/>
      <c r="P5" s="6">
        <v>0</v>
      </c>
      <c r="Q5" s="6">
        <v>0</v>
      </c>
      <c r="R5" s="6"/>
      <c r="S5" s="7">
        <f t="shared" si="0"/>
        <v>0</v>
      </c>
      <c r="T5" s="7"/>
    </row>
    <row r="6" spans="1:20" ht="36" x14ac:dyDescent="0.5">
      <c r="A6" s="8"/>
      <c r="B6" s="9"/>
      <c r="C6" s="10" t="s">
        <v>23</v>
      </c>
      <c r="D6" s="11">
        <v>3030</v>
      </c>
      <c r="E6" s="6"/>
      <c r="F6" s="6">
        <v>3085</v>
      </c>
      <c r="G6" s="6"/>
      <c r="H6" s="6">
        <v>0</v>
      </c>
      <c r="I6" s="11">
        <v>700</v>
      </c>
      <c r="J6" s="6">
        <v>10</v>
      </c>
      <c r="K6" s="6">
        <v>100</v>
      </c>
      <c r="L6" s="6">
        <v>0</v>
      </c>
      <c r="M6" s="6">
        <v>300</v>
      </c>
      <c r="N6" s="6">
        <v>50</v>
      </c>
      <c r="O6" s="6"/>
      <c r="P6" s="6">
        <v>50</v>
      </c>
      <c r="Q6" s="6">
        <v>0</v>
      </c>
      <c r="R6" s="6"/>
      <c r="S6" s="7">
        <f t="shared" si="0"/>
        <v>7325</v>
      </c>
      <c r="T6" s="7"/>
    </row>
    <row r="7" spans="1:20" ht="90" x14ac:dyDescent="0.5">
      <c r="A7" s="8" t="s">
        <v>24</v>
      </c>
      <c r="B7" s="9"/>
      <c r="C7" s="13" t="s">
        <v>25</v>
      </c>
      <c r="D7" s="11">
        <v>2050</v>
      </c>
      <c r="E7" s="6"/>
      <c r="F7" s="11">
        <v>2250</v>
      </c>
      <c r="G7" s="6"/>
      <c r="H7" s="6">
        <v>3</v>
      </c>
      <c r="I7" s="6">
        <v>1500</v>
      </c>
      <c r="J7" s="6">
        <v>6</v>
      </c>
      <c r="K7" s="6">
        <v>10</v>
      </c>
      <c r="L7" s="6">
        <v>700</v>
      </c>
      <c r="M7" s="6">
        <v>250</v>
      </c>
      <c r="N7" s="6">
        <v>120</v>
      </c>
      <c r="O7" s="6"/>
      <c r="P7" s="6">
        <v>50</v>
      </c>
      <c r="Q7" s="6">
        <v>5</v>
      </c>
      <c r="R7" s="6"/>
      <c r="S7" s="7">
        <f t="shared" si="0"/>
        <v>6944</v>
      </c>
      <c r="T7" s="12">
        <f>(S7+S8+S9+S10+S11+S12)/(2*S3)*100</f>
        <v>86.915510533656317</v>
      </c>
    </row>
    <row r="8" spans="1:20" ht="90" x14ac:dyDescent="0.5">
      <c r="A8" s="8"/>
      <c r="B8" s="9"/>
      <c r="C8" s="13" t="s">
        <v>26</v>
      </c>
      <c r="D8" s="11">
        <v>1660</v>
      </c>
      <c r="E8" s="6"/>
      <c r="F8" s="11">
        <v>1550</v>
      </c>
      <c r="G8" s="6"/>
      <c r="H8" s="6">
        <v>0</v>
      </c>
      <c r="I8" s="6">
        <v>1200</v>
      </c>
      <c r="J8" s="6">
        <v>4</v>
      </c>
      <c r="K8" s="6">
        <v>90</v>
      </c>
      <c r="L8" s="6">
        <v>700</v>
      </c>
      <c r="M8" s="6">
        <v>100</v>
      </c>
      <c r="N8" s="6">
        <v>30</v>
      </c>
      <c r="O8" s="6"/>
      <c r="P8" s="6">
        <v>30</v>
      </c>
      <c r="Q8" s="6">
        <v>0</v>
      </c>
      <c r="R8" s="6"/>
      <c r="S8" s="7">
        <f t="shared" si="0"/>
        <v>5364</v>
      </c>
      <c r="T8" s="7"/>
    </row>
    <row r="9" spans="1:20" ht="18.75" x14ac:dyDescent="0.5">
      <c r="A9" s="8"/>
      <c r="B9" s="9"/>
      <c r="C9" s="14" t="s">
        <v>27</v>
      </c>
      <c r="D9" s="6">
        <v>2400</v>
      </c>
      <c r="E9" s="6"/>
      <c r="F9" s="6">
        <v>3000</v>
      </c>
      <c r="G9" s="6"/>
      <c r="H9" s="6">
        <v>3</v>
      </c>
      <c r="I9" s="6">
        <v>1600</v>
      </c>
      <c r="J9" s="6">
        <v>10</v>
      </c>
      <c r="K9" s="6">
        <v>100</v>
      </c>
      <c r="L9" s="6">
        <v>1300</v>
      </c>
      <c r="M9" s="6">
        <v>0</v>
      </c>
      <c r="N9" s="6">
        <v>75</v>
      </c>
      <c r="O9" s="6"/>
      <c r="P9" s="6">
        <v>80</v>
      </c>
      <c r="Q9" s="6">
        <v>5</v>
      </c>
      <c r="R9" s="6"/>
      <c r="S9" s="7">
        <f t="shared" si="0"/>
        <v>8573</v>
      </c>
      <c r="T9" s="15"/>
    </row>
    <row r="10" spans="1:20" ht="18.75" x14ac:dyDescent="0.5">
      <c r="A10" s="8"/>
      <c r="B10" s="9"/>
      <c r="C10" s="14" t="s">
        <v>28</v>
      </c>
      <c r="D10" s="16">
        <v>2800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7">
        <f t="shared" si="0"/>
        <v>2800</v>
      </c>
      <c r="T10" s="7"/>
    </row>
    <row r="11" spans="1:20" ht="18.75" x14ac:dyDescent="0.5">
      <c r="A11" s="8"/>
      <c r="B11" s="9"/>
      <c r="C11" s="19" t="s">
        <v>29</v>
      </c>
      <c r="D11" s="6">
        <v>0</v>
      </c>
      <c r="E11" s="6"/>
      <c r="F11" s="6">
        <v>0</v>
      </c>
      <c r="G11" s="6"/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/>
      <c r="P11" s="6">
        <v>0</v>
      </c>
      <c r="Q11" s="6">
        <v>0</v>
      </c>
      <c r="R11" s="6"/>
      <c r="S11" s="7">
        <f t="shared" si="0"/>
        <v>0</v>
      </c>
      <c r="T11" s="7"/>
    </row>
    <row r="12" spans="1:20" ht="18.75" x14ac:dyDescent="0.5">
      <c r="A12" s="8"/>
      <c r="B12" s="9"/>
      <c r="C12" s="20" t="s">
        <v>30</v>
      </c>
      <c r="D12" s="6">
        <v>0</v>
      </c>
      <c r="E12" s="6"/>
      <c r="F12" s="6">
        <v>0</v>
      </c>
      <c r="G12" s="6"/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/>
      <c r="P12" s="6">
        <v>0</v>
      </c>
      <c r="Q12" s="6">
        <v>0</v>
      </c>
      <c r="R12" s="6"/>
      <c r="S12" s="7">
        <f t="shared" si="0"/>
        <v>0</v>
      </c>
      <c r="T12" s="7"/>
    </row>
    <row r="13" spans="1:20" ht="18.75" x14ac:dyDescent="0.5">
      <c r="A13" s="8" t="s">
        <v>31</v>
      </c>
      <c r="B13" s="9"/>
      <c r="C13" s="21" t="s">
        <v>32</v>
      </c>
      <c r="D13" s="6">
        <v>750</v>
      </c>
      <c r="E13" s="6"/>
      <c r="F13" s="6">
        <v>850</v>
      </c>
      <c r="G13" s="6"/>
      <c r="H13" s="6">
        <v>0</v>
      </c>
      <c r="I13" s="6">
        <v>0</v>
      </c>
      <c r="J13" s="6">
        <v>0</v>
      </c>
      <c r="K13" s="6">
        <v>80</v>
      </c>
      <c r="L13" s="6">
        <v>500</v>
      </c>
      <c r="M13" s="6">
        <v>0</v>
      </c>
      <c r="N13" s="6">
        <v>0</v>
      </c>
      <c r="O13" s="6"/>
      <c r="P13" s="6">
        <v>0</v>
      </c>
      <c r="Q13" s="6">
        <v>0</v>
      </c>
      <c r="R13" s="6"/>
      <c r="S13" s="7">
        <f t="shared" si="0"/>
        <v>2180</v>
      </c>
      <c r="T13" s="12">
        <f>(S13+S14+S15+S16+S17+S18+S19)/S3*100</f>
        <v>90.802319606547755</v>
      </c>
    </row>
    <row r="14" spans="1:20" ht="18.75" x14ac:dyDescent="0.5">
      <c r="A14" s="8"/>
      <c r="B14" s="9"/>
      <c r="C14" s="21" t="s">
        <v>33</v>
      </c>
      <c r="D14" s="6">
        <v>1200</v>
      </c>
      <c r="E14" s="6"/>
      <c r="F14" s="6">
        <v>2200</v>
      </c>
      <c r="G14" s="6"/>
      <c r="H14" s="6">
        <v>0</v>
      </c>
      <c r="I14" s="6">
        <v>2700</v>
      </c>
      <c r="J14" s="6">
        <v>10</v>
      </c>
      <c r="K14" s="6">
        <v>10</v>
      </c>
      <c r="L14" s="6">
        <v>100</v>
      </c>
      <c r="M14" s="6">
        <v>350</v>
      </c>
      <c r="N14" s="6">
        <v>0</v>
      </c>
      <c r="O14" s="6"/>
      <c r="P14" s="6">
        <v>0</v>
      </c>
      <c r="Q14" s="6">
        <v>0</v>
      </c>
      <c r="R14" s="6"/>
      <c r="S14" s="7">
        <f t="shared" si="0"/>
        <v>6570</v>
      </c>
      <c r="T14" s="7"/>
    </row>
    <row r="15" spans="1:20" ht="18.75" x14ac:dyDescent="0.5">
      <c r="A15" s="8"/>
      <c r="B15" s="9"/>
      <c r="C15" s="21" t="s">
        <v>34</v>
      </c>
      <c r="D15" s="6">
        <v>80</v>
      </c>
      <c r="E15" s="6"/>
      <c r="F15" s="6">
        <v>580</v>
      </c>
      <c r="G15" s="6"/>
      <c r="H15" s="6">
        <v>0</v>
      </c>
      <c r="I15" s="6">
        <v>800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/>
      <c r="P15" s="6">
        <v>0</v>
      </c>
      <c r="Q15" s="6">
        <v>0</v>
      </c>
      <c r="R15" s="6"/>
      <c r="S15" s="7">
        <f t="shared" si="0"/>
        <v>1460</v>
      </c>
      <c r="T15" s="7"/>
    </row>
    <row r="16" spans="1:20" ht="18.75" x14ac:dyDescent="0.5">
      <c r="A16" s="8"/>
      <c r="B16" s="9"/>
      <c r="C16" s="21" t="s">
        <v>35</v>
      </c>
      <c r="D16" s="6">
        <v>0</v>
      </c>
      <c r="E16" s="6"/>
      <c r="F16" s="6">
        <v>0</v>
      </c>
      <c r="G16" s="6"/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/>
      <c r="P16" s="6">
        <v>0</v>
      </c>
      <c r="Q16" s="6">
        <v>0</v>
      </c>
      <c r="R16" s="6"/>
      <c r="S16" s="7">
        <f t="shared" si="0"/>
        <v>0</v>
      </c>
      <c r="T16" s="7"/>
    </row>
    <row r="17" spans="1:20" ht="18.75" x14ac:dyDescent="0.5">
      <c r="A17" s="8"/>
      <c r="B17" s="9"/>
      <c r="C17" s="21" t="s">
        <v>36</v>
      </c>
      <c r="D17" s="6">
        <v>0</v>
      </c>
      <c r="E17" s="6"/>
      <c r="F17" s="6">
        <v>0</v>
      </c>
      <c r="G17" s="6"/>
      <c r="H17" s="6">
        <v>0</v>
      </c>
      <c r="I17" s="6">
        <v>0</v>
      </c>
      <c r="J17" s="6">
        <v>0</v>
      </c>
      <c r="K17" s="6">
        <v>0</v>
      </c>
      <c r="L17" s="6">
        <v>100</v>
      </c>
      <c r="M17" s="6">
        <v>0</v>
      </c>
      <c r="N17" s="6">
        <v>0</v>
      </c>
      <c r="O17" s="6"/>
      <c r="P17" s="6">
        <v>80</v>
      </c>
      <c r="Q17" s="6">
        <v>0</v>
      </c>
      <c r="R17" s="6"/>
      <c r="S17" s="7">
        <f t="shared" si="0"/>
        <v>180</v>
      </c>
      <c r="T17" s="7"/>
    </row>
    <row r="18" spans="1:20" ht="18.75" x14ac:dyDescent="0.5">
      <c r="A18" s="8"/>
      <c r="B18" s="9"/>
      <c r="C18" s="21" t="s">
        <v>37</v>
      </c>
      <c r="D18" s="6">
        <v>0</v>
      </c>
      <c r="E18" s="6"/>
      <c r="F18" s="6">
        <v>0</v>
      </c>
      <c r="G18" s="6"/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120</v>
      </c>
      <c r="O18" s="6"/>
      <c r="P18" s="6">
        <v>0</v>
      </c>
      <c r="Q18" s="6">
        <v>0</v>
      </c>
      <c r="R18" s="6"/>
      <c r="S18" s="7">
        <f t="shared" si="0"/>
        <v>120</v>
      </c>
      <c r="T18" s="7"/>
    </row>
    <row r="19" spans="1:20" ht="36" x14ac:dyDescent="0.5">
      <c r="A19" s="8"/>
      <c r="B19" s="9"/>
      <c r="C19" s="21" t="s">
        <v>38</v>
      </c>
      <c r="D19" s="6">
        <v>950</v>
      </c>
      <c r="E19" s="6"/>
      <c r="F19" s="6">
        <v>400</v>
      </c>
      <c r="G19" s="6"/>
      <c r="H19" s="6">
        <v>0</v>
      </c>
      <c r="I19" s="6">
        <v>0</v>
      </c>
      <c r="J19" s="6">
        <v>0</v>
      </c>
      <c r="K19" s="6">
        <v>10</v>
      </c>
      <c r="L19" s="6">
        <v>500</v>
      </c>
      <c r="M19" s="6">
        <v>0</v>
      </c>
      <c r="N19" s="6">
        <v>0</v>
      </c>
      <c r="O19" s="6"/>
      <c r="P19" s="6">
        <v>0</v>
      </c>
      <c r="Q19" s="6">
        <v>0</v>
      </c>
      <c r="R19" s="6"/>
      <c r="S19" s="7">
        <f t="shared" si="0"/>
        <v>1860</v>
      </c>
      <c r="T19" s="7"/>
    </row>
    <row r="20" spans="1:20" ht="28.5" x14ac:dyDescent="0.5">
      <c r="A20" s="8" t="s">
        <v>39</v>
      </c>
      <c r="B20" s="22" t="s">
        <v>40</v>
      </c>
      <c r="C20" s="23" t="s">
        <v>41</v>
      </c>
      <c r="D20" s="6">
        <v>1800</v>
      </c>
      <c r="E20" s="6"/>
      <c r="F20" s="6">
        <v>1600</v>
      </c>
      <c r="G20" s="6"/>
      <c r="H20" s="6">
        <v>3</v>
      </c>
      <c r="I20" s="6">
        <v>2500</v>
      </c>
      <c r="J20" s="6">
        <v>10</v>
      </c>
      <c r="K20" s="6">
        <v>70</v>
      </c>
      <c r="L20" s="6">
        <v>140</v>
      </c>
      <c r="M20" s="6">
        <v>70</v>
      </c>
      <c r="N20" s="6">
        <v>30</v>
      </c>
      <c r="O20" s="6"/>
      <c r="P20" s="6">
        <v>40</v>
      </c>
      <c r="Q20" s="6">
        <v>5</v>
      </c>
      <c r="R20" s="6"/>
      <c r="S20" s="7">
        <f t="shared" si="0"/>
        <v>6268</v>
      </c>
      <c r="T20" s="24">
        <f>(S20+S21+S22+S23+S24+S25+S26+S27)/(2*S3)*100</f>
        <v>66.020700286280558</v>
      </c>
    </row>
    <row r="21" spans="1:20" ht="18.75" x14ac:dyDescent="0.5">
      <c r="A21" s="8"/>
      <c r="B21" s="25"/>
      <c r="C21" s="26" t="s">
        <v>42</v>
      </c>
      <c r="D21" s="6">
        <v>900</v>
      </c>
      <c r="E21" s="6"/>
      <c r="F21" s="6">
        <v>750</v>
      </c>
      <c r="G21" s="6"/>
      <c r="H21" s="6">
        <v>0</v>
      </c>
      <c r="I21" s="6">
        <v>100</v>
      </c>
      <c r="J21" s="6">
        <v>0</v>
      </c>
      <c r="K21" s="6">
        <v>30</v>
      </c>
      <c r="L21" s="6">
        <v>0</v>
      </c>
      <c r="M21" s="6">
        <v>280</v>
      </c>
      <c r="N21" s="6">
        <v>120</v>
      </c>
      <c r="O21" s="6"/>
      <c r="P21" s="6">
        <v>40</v>
      </c>
      <c r="Q21" s="6">
        <v>0</v>
      </c>
      <c r="R21" s="6"/>
      <c r="S21" s="7">
        <f t="shared" si="0"/>
        <v>2220</v>
      </c>
      <c r="T21" s="7"/>
    </row>
    <row r="22" spans="1:20" ht="18.75" x14ac:dyDescent="0.5">
      <c r="A22" s="8"/>
      <c r="B22" s="25"/>
      <c r="C22" s="23" t="s">
        <v>43</v>
      </c>
      <c r="D22" s="6">
        <v>0</v>
      </c>
      <c r="E22" s="6"/>
      <c r="F22" s="6">
        <v>0</v>
      </c>
      <c r="G22" s="6"/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/>
      <c r="P22" s="6">
        <v>0</v>
      </c>
      <c r="Q22" s="6">
        <v>0</v>
      </c>
      <c r="R22" s="6"/>
      <c r="S22" s="7">
        <f t="shared" si="0"/>
        <v>0</v>
      </c>
      <c r="T22" s="7"/>
    </row>
    <row r="23" spans="1:20" ht="42.75" x14ac:dyDescent="0.5">
      <c r="A23" s="8"/>
      <c r="B23" s="27"/>
      <c r="C23" s="23" t="s">
        <v>44</v>
      </c>
      <c r="D23" s="6">
        <v>0</v>
      </c>
      <c r="E23" s="6"/>
      <c r="F23" s="6">
        <v>0</v>
      </c>
      <c r="G23" s="6"/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/>
      <c r="P23" s="6">
        <v>0</v>
      </c>
      <c r="Q23" s="6">
        <v>0</v>
      </c>
      <c r="R23" s="6"/>
      <c r="S23" s="7">
        <f t="shared" si="0"/>
        <v>0</v>
      </c>
      <c r="T23" s="7"/>
    </row>
    <row r="24" spans="1:20" ht="28.5" x14ac:dyDescent="0.5">
      <c r="A24" s="8"/>
      <c r="B24" s="22" t="s">
        <v>45</v>
      </c>
      <c r="C24" s="23" t="s">
        <v>41</v>
      </c>
      <c r="D24" s="6">
        <v>2300</v>
      </c>
      <c r="E24" s="6"/>
      <c r="F24" s="6">
        <v>2000</v>
      </c>
      <c r="G24" s="6"/>
      <c r="H24" s="6">
        <v>3</v>
      </c>
      <c r="I24" s="6">
        <v>1400</v>
      </c>
      <c r="J24" s="6">
        <v>7</v>
      </c>
      <c r="K24" s="6">
        <v>35</v>
      </c>
      <c r="L24" s="6">
        <v>150</v>
      </c>
      <c r="M24" s="6">
        <v>300</v>
      </c>
      <c r="N24" s="6">
        <v>120</v>
      </c>
      <c r="O24" s="6"/>
      <c r="P24" s="6">
        <v>80</v>
      </c>
      <c r="Q24" s="6">
        <v>5</v>
      </c>
      <c r="R24" s="6"/>
      <c r="S24" s="7">
        <f t="shared" si="0"/>
        <v>6400</v>
      </c>
      <c r="T24" s="7"/>
    </row>
    <row r="25" spans="1:20" ht="18.75" x14ac:dyDescent="0.5">
      <c r="A25" s="8"/>
      <c r="B25" s="25"/>
      <c r="C25" s="26" t="s">
        <v>42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>
        <f t="shared" si="0"/>
        <v>0</v>
      </c>
      <c r="T25" s="7"/>
    </row>
    <row r="26" spans="1:20" ht="18.75" x14ac:dyDescent="0.5">
      <c r="A26" s="8"/>
      <c r="B26" s="25"/>
      <c r="C26" s="23" t="s">
        <v>43</v>
      </c>
      <c r="D26" s="6">
        <v>1100</v>
      </c>
      <c r="E26" s="6"/>
      <c r="F26" s="6">
        <v>1000</v>
      </c>
      <c r="G26" s="6"/>
      <c r="H26" s="6"/>
      <c r="I26" s="6">
        <v>1000</v>
      </c>
      <c r="J26" s="6"/>
      <c r="K26" s="6"/>
      <c r="L26" s="6"/>
      <c r="M26" s="6"/>
      <c r="N26" s="6"/>
      <c r="O26" s="6"/>
      <c r="P26" s="6"/>
      <c r="Q26" s="6"/>
      <c r="R26" s="6"/>
      <c r="S26" s="7">
        <f t="shared" si="0"/>
        <v>3100</v>
      </c>
      <c r="T26" s="7"/>
    </row>
    <row r="27" spans="1:20" ht="42.75" x14ac:dyDescent="0.5">
      <c r="A27" s="8"/>
      <c r="B27" s="27"/>
      <c r="C27" s="23" t="s">
        <v>44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>
        <f t="shared" si="0"/>
        <v>0</v>
      </c>
      <c r="T27" s="7"/>
    </row>
    <row r="28" spans="1:20" ht="18.75" x14ac:dyDescent="0.5">
      <c r="A28" s="8"/>
      <c r="B28" s="9"/>
      <c r="C28" s="28" t="s">
        <v>46</v>
      </c>
      <c r="D28" s="6">
        <v>0</v>
      </c>
      <c r="E28" s="6"/>
      <c r="F28" s="6">
        <v>0</v>
      </c>
      <c r="G28" s="6"/>
      <c r="H28" s="6">
        <v>0</v>
      </c>
      <c r="I28" s="6">
        <v>1000</v>
      </c>
      <c r="J28" s="6">
        <v>10</v>
      </c>
      <c r="K28" s="6">
        <v>0</v>
      </c>
      <c r="L28" s="6">
        <v>0</v>
      </c>
      <c r="M28" s="6">
        <v>100</v>
      </c>
      <c r="N28" s="6">
        <v>120</v>
      </c>
      <c r="O28" s="6"/>
      <c r="P28" s="6">
        <v>0</v>
      </c>
      <c r="Q28" s="6">
        <v>0</v>
      </c>
      <c r="R28" s="6"/>
      <c r="S28" s="7">
        <f t="shared" si="0"/>
        <v>1230</v>
      </c>
      <c r="T28" s="7"/>
    </row>
    <row r="29" spans="1:20" ht="18.75" x14ac:dyDescent="0.5">
      <c r="A29" s="8"/>
      <c r="B29" s="9"/>
      <c r="C29" s="29" t="s">
        <v>47</v>
      </c>
      <c r="D29" s="6">
        <v>0</v>
      </c>
      <c r="E29" s="6"/>
      <c r="F29" s="6">
        <v>0</v>
      </c>
      <c r="G29" s="6"/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/>
      <c r="P29" s="6">
        <v>0</v>
      </c>
      <c r="Q29" s="6">
        <v>0</v>
      </c>
      <c r="R29" s="6"/>
      <c r="S29" s="7">
        <f t="shared" si="0"/>
        <v>0</v>
      </c>
      <c r="T29" s="7"/>
    </row>
    <row r="30" spans="1:20" ht="54" x14ac:dyDescent="0.5">
      <c r="A30" s="8"/>
      <c r="B30" s="9"/>
      <c r="C30" s="30" t="s">
        <v>48</v>
      </c>
      <c r="D30" s="6">
        <v>0</v>
      </c>
      <c r="E30" s="6"/>
      <c r="F30" s="6">
        <v>0</v>
      </c>
      <c r="G30" s="6"/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120</v>
      </c>
      <c r="O30" s="6"/>
      <c r="P30" s="6">
        <v>0</v>
      </c>
      <c r="Q30" s="6">
        <v>0</v>
      </c>
      <c r="R30" s="6"/>
      <c r="S30" s="7">
        <f t="shared" si="0"/>
        <v>120</v>
      </c>
      <c r="T30" s="7"/>
    </row>
    <row r="31" spans="1:20" ht="18.75" x14ac:dyDescent="0.5">
      <c r="A31" s="8" t="s">
        <v>49</v>
      </c>
      <c r="B31" s="9"/>
      <c r="C31" s="21" t="s">
        <v>50</v>
      </c>
      <c r="D31" s="6">
        <v>3700</v>
      </c>
      <c r="E31" s="6"/>
      <c r="F31" s="6">
        <v>3700</v>
      </c>
      <c r="G31" s="6"/>
      <c r="H31" s="6">
        <v>0</v>
      </c>
      <c r="I31" s="6">
        <v>0</v>
      </c>
      <c r="J31" s="6">
        <v>8</v>
      </c>
      <c r="K31" s="6">
        <v>100</v>
      </c>
      <c r="L31" s="6">
        <v>0</v>
      </c>
      <c r="M31" s="6">
        <v>0</v>
      </c>
      <c r="N31" s="6">
        <v>0</v>
      </c>
      <c r="O31" s="6"/>
      <c r="P31" s="6">
        <v>0</v>
      </c>
      <c r="Q31" s="6">
        <v>0</v>
      </c>
      <c r="R31" s="6"/>
      <c r="S31" s="7">
        <f t="shared" si="0"/>
        <v>7508</v>
      </c>
      <c r="T31" s="12">
        <f>(S31+S32+S33+S34+S35+S37+S36)/(S3)*100</f>
        <v>95.852602216839173</v>
      </c>
    </row>
    <row r="32" spans="1:20" ht="18.75" x14ac:dyDescent="0.5">
      <c r="A32" s="8"/>
      <c r="B32" s="9"/>
      <c r="C32" s="21" t="s">
        <v>51</v>
      </c>
      <c r="D32" s="6">
        <v>100</v>
      </c>
      <c r="E32" s="6"/>
      <c r="F32" s="6">
        <v>300</v>
      </c>
      <c r="G32" s="6"/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/>
      <c r="P32" s="6">
        <v>0</v>
      </c>
      <c r="Q32" s="6">
        <v>0</v>
      </c>
      <c r="R32" s="6"/>
      <c r="S32" s="7">
        <f t="shared" si="0"/>
        <v>400</v>
      </c>
      <c r="T32" s="7"/>
    </row>
    <row r="33" spans="1:20" ht="54" x14ac:dyDescent="0.5">
      <c r="A33" s="8"/>
      <c r="B33" s="9"/>
      <c r="C33" s="21" t="s">
        <v>52</v>
      </c>
      <c r="D33" s="6">
        <v>0</v>
      </c>
      <c r="E33" s="6"/>
      <c r="F33" s="6">
        <v>0</v>
      </c>
      <c r="G33" s="6"/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200</v>
      </c>
      <c r="N33" s="6">
        <v>100</v>
      </c>
      <c r="O33" s="6"/>
      <c r="P33" s="6">
        <v>0</v>
      </c>
      <c r="Q33" s="6">
        <v>0</v>
      </c>
      <c r="R33" s="6"/>
      <c r="S33" s="7">
        <f t="shared" si="0"/>
        <v>300</v>
      </c>
      <c r="T33" s="7"/>
    </row>
    <row r="34" spans="1:20" ht="18.75" x14ac:dyDescent="0.5">
      <c r="A34" s="8"/>
      <c r="B34" s="9"/>
      <c r="C34" s="21" t="s">
        <v>53</v>
      </c>
      <c r="D34" s="6">
        <v>0</v>
      </c>
      <c r="E34" s="6"/>
      <c r="F34" s="6">
        <v>0</v>
      </c>
      <c r="G34" s="6"/>
      <c r="H34" s="6">
        <v>0</v>
      </c>
      <c r="I34" s="6">
        <v>3500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/>
      <c r="P34" s="6">
        <v>0</v>
      </c>
      <c r="Q34" s="6">
        <v>0</v>
      </c>
      <c r="R34" s="6"/>
      <c r="S34" s="7">
        <f t="shared" si="0"/>
        <v>3500</v>
      </c>
      <c r="T34" s="7"/>
    </row>
    <row r="35" spans="1:20" ht="18.75" x14ac:dyDescent="0.5">
      <c r="A35" s="8"/>
      <c r="B35" s="9"/>
      <c r="C35" s="31" t="s">
        <v>54</v>
      </c>
      <c r="D35" s="6">
        <v>0</v>
      </c>
      <c r="E35" s="6"/>
      <c r="F35" s="6">
        <v>0</v>
      </c>
      <c r="G35" s="6"/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/>
      <c r="P35" s="6">
        <v>0</v>
      </c>
      <c r="Q35" s="6">
        <v>0</v>
      </c>
      <c r="R35" s="6"/>
      <c r="S35" s="7">
        <f t="shared" si="0"/>
        <v>0</v>
      </c>
      <c r="T35" s="7"/>
    </row>
    <row r="36" spans="1:20" ht="36" x14ac:dyDescent="0.5">
      <c r="A36" s="8"/>
      <c r="B36" s="9"/>
      <c r="C36" s="31" t="s">
        <v>55</v>
      </c>
      <c r="D36" s="6">
        <v>0</v>
      </c>
      <c r="E36" s="6"/>
      <c r="F36" s="6">
        <v>0</v>
      </c>
      <c r="G36" s="6"/>
      <c r="H36" s="6">
        <v>0</v>
      </c>
      <c r="I36" s="6">
        <v>0</v>
      </c>
      <c r="J36" s="6">
        <v>0</v>
      </c>
      <c r="K36" s="6">
        <v>0</v>
      </c>
      <c r="L36" s="11">
        <v>1350</v>
      </c>
      <c r="M36" s="6">
        <v>0</v>
      </c>
      <c r="N36" s="6">
        <v>0</v>
      </c>
      <c r="O36" s="6"/>
      <c r="P36" s="6">
        <v>0</v>
      </c>
      <c r="Q36" s="6">
        <v>0</v>
      </c>
      <c r="R36" s="6"/>
      <c r="S36" s="7">
        <f t="shared" si="0"/>
        <v>1350</v>
      </c>
      <c r="T36" s="7"/>
    </row>
    <row r="37" spans="1:20" ht="18.75" x14ac:dyDescent="0.5">
      <c r="A37" s="8"/>
      <c r="B37" s="9"/>
      <c r="C37" s="32" t="s">
        <v>56</v>
      </c>
      <c r="D37" s="6">
        <v>0</v>
      </c>
      <c r="E37" s="6"/>
      <c r="F37" s="6">
        <v>0</v>
      </c>
      <c r="G37" s="6"/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/>
      <c r="P37" s="6">
        <v>0</v>
      </c>
      <c r="Q37" s="6">
        <v>0</v>
      </c>
      <c r="R37" s="6"/>
      <c r="S37" s="7">
        <f t="shared" si="0"/>
        <v>0</v>
      </c>
      <c r="T37" s="7"/>
    </row>
    <row r="38" spans="1:20" ht="20.25" x14ac:dyDescent="0.55000000000000004">
      <c r="A38" s="33" t="s">
        <v>57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5">
        <f>(S4+S5+S6+S7+S8+S9+S10+S11+S12+S13+S14+S15+S16+S17+S18+S19+S20+S21+S22+S23+S24+S25+S26+S27+S28+S29+S30+S31+S32+S33+S34+S35+S36)/(7*S3)*100</f>
        <v>83.168171474711883</v>
      </c>
      <c r="T38" s="12"/>
    </row>
  </sheetData>
  <mergeCells count="12">
    <mergeCell ref="A13:A19"/>
    <mergeCell ref="A20:A30"/>
    <mergeCell ref="B20:B23"/>
    <mergeCell ref="B24:B27"/>
    <mergeCell ref="A31:A37"/>
    <mergeCell ref="A38:R38"/>
    <mergeCell ref="A1:T1"/>
    <mergeCell ref="A2:C2"/>
    <mergeCell ref="A3:C3"/>
    <mergeCell ref="A4:A6"/>
    <mergeCell ref="A7:A12"/>
    <mergeCell ref="D10:R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1113B-0BE2-4461-B8AD-5802D015176F}">
  <dimension ref="A1:Y21"/>
  <sheetViews>
    <sheetView rightToLeft="1" tabSelected="1" workbookViewId="0">
      <selection activeCell="J25" sqref="J25"/>
    </sheetView>
  </sheetViews>
  <sheetFormatPr defaultRowHeight="14.25" x14ac:dyDescent="0.2"/>
  <sheetData>
    <row r="1" spans="1:25" ht="20.25" x14ac:dyDescent="0.2">
      <c r="A1" s="36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</row>
    <row r="2" spans="1:25" ht="18" x14ac:dyDescent="0.2">
      <c r="A2" s="39" t="s">
        <v>59</v>
      </c>
      <c r="B2" s="39" t="s">
        <v>60</v>
      </c>
      <c r="C2" s="40" t="s">
        <v>61</v>
      </c>
      <c r="D2" s="41"/>
      <c r="E2" s="41"/>
      <c r="F2" s="41"/>
      <c r="G2" s="42"/>
      <c r="H2" s="40" t="s">
        <v>62</v>
      </c>
      <c r="I2" s="41"/>
      <c r="J2" s="42"/>
      <c r="K2" s="43" t="s">
        <v>63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5"/>
    </row>
    <row r="3" spans="1:25" x14ac:dyDescent="0.2">
      <c r="A3" s="46"/>
      <c r="B3" s="46"/>
      <c r="C3" s="47"/>
      <c r="D3" s="48"/>
      <c r="E3" s="48"/>
      <c r="F3" s="48"/>
      <c r="G3" s="49"/>
      <c r="H3" s="47"/>
      <c r="I3" s="48"/>
      <c r="J3" s="49"/>
      <c r="K3" s="50" t="s">
        <v>64</v>
      </c>
      <c r="L3" s="50"/>
      <c r="M3" s="50" t="s">
        <v>39</v>
      </c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1" t="s">
        <v>49</v>
      </c>
    </row>
    <row r="4" spans="1:25" x14ac:dyDescent="0.2">
      <c r="A4" s="46"/>
      <c r="B4" s="46"/>
      <c r="C4" s="50" t="s">
        <v>65</v>
      </c>
      <c r="D4" s="50" t="s">
        <v>66</v>
      </c>
      <c r="E4" s="50"/>
      <c r="F4" s="50"/>
      <c r="G4" s="50"/>
      <c r="H4" s="52" t="s">
        <v>66</v>
      </c>
      <c r="I4" s="53"/>
      <c r="J4" s="54"/>
      <c r="K4" s="50" t="s">
        <v>67</v>
      </c>
      <c r="L4" s="50" t="s">
        <v>68</v>
      </c>
      <c r="M4" s="50" t="s">
        <v>69</v>
      </c>
      <c r="N4" s="52" t="s">
        <v>70</v>
      </c>
      <c r="O4" s="53"/>
      <c r="P4" s="54"/>
      <c r="Q4" s="52" t="s">
        <v>71</v>
      </c>
      <c r="R4" s="53"/>
      <c r="S4" s="54"/>
      <c r="T4" s="50" t="s">
        <v>72</v>
      </c>
      <c r="U4" s="50"/>
      <c r="V4" s="50" t="s">
        <v>73</v>
      </c>
      <c r="W4" s="50" t="s">
        <v>74</v>
      </c>
      <c r="X4" s="50" t="s">
        <v>75</v>
      </c>
      <c r="Y4" s="50" t="s">
        <v>76</v>
      </c>
    </row>
    <row r="5" spans="1:25" x14ac:dyDescent="0.2">
      <c r="A5" s="55"/>
      <c r="B5" s="55"/>
      <c r="C5" s="50"/>
      <c r="D5" s="51" t="s">
        <v>77</v>
      </c>
      <c r="E5" s="51" t="s">
        <v>78</v>
      </c>
      <c r="F5" s="51" t="s">
        <v>79</v>
      </c>
      <c r="G5" s="56" t="s">
        <v>80</v>
      </c>
      <c r="H5" s="51" t="s">
        <v>77</v>
      </c>
      <c r="I5" s="51" t="s">
        <v>78</v>
      </c>
      <c r="J5" s="51" t="s">
        <v>79</v>
      </c>
      <c r="K5" s="50"/>
      <c r="L5" s="50"/>
      <c r="M5" s="50"/>
      <c r="N5" s="51" t="s">
        <v>81</v>
      </c>
      <c r="O5" s="51" t="s">
        <v>82</v>
      </c>
      <c r="P5" s="51" t="s">
        <v>83</v>
      </c>
      <c r="Q5" s="51" t="s">
        <v>81</v>
      </c>
      <c r="R5" s="51" t="s">
        <v>82</v>
      </c>
      <c r="S5" s="51" t="s">
        <v>83</v>
      </c>
      <c r="T5" s="51" t="s">
        <v>84</v>
      </c>
      <c r="U5" s="51" t="s">
        <v>85</v>
      </c>
      <c r="V5" s="50"/>
      <c r="W5" s="50"/>
      <c r="X5" s="50"/>
      <c r="Y5" s="50"/>
    </row>
    <row r="6" spans="1:25" ht="20.25" x14ac:dyDescent="0.2">
      <c r="A6" s="57">
        <v>1</v>
      </c>
      <c r="B6" s="57" t="s">
        <v>86</v>
      </c>
      <c r="C6" s="58">
        <v>1</v>
      </c>
      <c r="D6" s="59">
        <v>20</v>
      </c>
      <c r="E6" s="59">
        <v>62</v>
      </c>
      <c r="F6" s="59">
        <v>50</v>
      </c>
      <c r="G6" s="60">
        <f>SUM(D6:F6)</f>
        <v>132</v>
      </c>
      <c r="H6" s="59">
        <v>9000</v>
      </c>
      <c r="I6" s="59">
        <v>7000</v>
      </c>
      <c r="J6" s="59">
        <v>6000</v>
      </c>
      <c r="K6" s="58">
        <v>1</v>
      </c>
      <c r="L6" s="58">
        <v>1</v>
      </c>
      <c r="M6" s="60">
        <v>60</v>
      </c>
      <c r="N6" s="60">
        <v>30</v>
      </c>
      <c r="O6" s="60">
        <v>0</v>
      </c>
      <c r="P6" s="60">
        <v>60</v>
      </c>
      <c r="Q6" s="60">
        <v>20</v>
      </c>
      <c r="R6" s="60">
        <v>0</v>
      </c>
      <c r="S6" s="60">
        <v>20</v>
      </c>
      <c r="T6" s="60">
        <v>40</v>
      </c>
      <c r="U6" s="60">
        <v>50</v>
      </c>
      <c r="V6" s="61"/>
      <c r="W6" s="61"/>
      <c r="X6" s="62">
        <v>30</v>
      </c>
      <c r="Y6" s="61"/>
    </row>
    <row r="7" spans="1:25" ht="20.25" x14ac:dyDescent="0.2">
      <c r="A7" s="57">
        <v>2</v>
      </c>
      <c r="B7" s="57" t="s">
        <v>87</v>
      </c>
      <c r="C7" s="58">
        <v>3</v>
      </c>
      <c r="D7" s="59">
        <v>100</v>
      </c>
      <c r="E7" s="59">
        <v>163</v>
      </c>
      <c r="F7" s="59">
        <v>190</v>
      </c>
      <c r="G7" s="60">
        <f t="shared" ref="G7:G14" si="0">SUM(D7:F7)</f>
        <v>453</v>
      </c>
      <c r="H7" s="59">
        <v>10000</v>
      </c>
      <c r="I7" s="59">
        <v>8000</v>
      </c>
      <c r="J7" s="59">
        <v>5000</v>
      </c>
      <c r="K7" s="58">
        <v>3</v>
      </c>
      <c r="L7" s="58">
        <v>3</v>
      </c>
      <c r="M7" s="60">
        <v>320</v>
      </c>
      <c r="N7" s="60">
        <v>100</v>
      </c>
      <c r="O7" s="60">
        <v>0</v>
      </c>
      <c r="P7" s="60">
        <v>50</v>
      </c>
      <c r="Q7" s="60">
        <v>50</v>
      </c>
      <c r="R7" s="60">
        <v>0</v>
      </c>
      <c r="S7" s="60">
        <v>20</v>
      </c>
      <c r="T7" s="60">
        <v>200</v>
      </c>
      <c r="U7" s="60">
        <v>70</v>
      </c>
      <c r="V7" s="61"/>
      <c r="W7" s="61"/>
      <c r="X7" s="62">
        <v>50</v>
      </c>
      <c r="Y7" s="61"/>
    </row>
    <row r="8" spans="1:25" ht="20.25" x14ac:dyDescent="0.2">
      <c r="A8" s="57">
        <v>3</v>
      </c>
      <c r="B8" s="57" t="s">
        <v>88</v>
      </c>
      <c r="C8" s="58">
        <v>0</v>
      </c>
      <c r="D8" s="59">
        <v>10</v>
      </c>
      <c r="E8" s="59">
        <v>51</v>
      </c>
      <c r="F8" s="59">
        <v>30</v>
      </c>
      <c r="G8" s="60">
        <f t="shared" si="0"/>
        <v>91</v>
      </c>
      <c r="H8" s="59">
        <v>1700</v>
      </c>
      <c r="I8" s="59">
        <v>1500</v>
      </c>
      <c r="J8" s="59">
        <v>800</v>
      </c>
      <c r="K8" s="58">
        <v>0</v>
      </c>
      <c r="L8" s="58">
        <v>0</v>
      </c>
      <c r="M8" s="60">
        <v>45</v>
      </c>
      <c r="N8" s="60">
        <v>5</v>
      </c>
      <c r="O8" s="60">
        <v>0</v>
      </c>
      <c r="P8" s="60">
        <v>20</v>
      </c>
      <c r="Q8" s="60">
        <v>20</v>
      </c>
      <c r="R8" s="60">
        <v>0</v>
      </c>
      <c r="S8" s="60">
        <v>10</v>
      </c>
      <c r="T8" s="60">
        <v>40</v>
      </c>
      <c r="U8" s="60">
        <v>40</v>
      </c>
      <c r="V8" s="61"/>
      <c r="W8" s="61"/>
      <c r="X8" s="62">
        <v>15</v>
      </c>
      <c r="Y8" s="61"/>
    </row>
    <row r="9" spans="1:25" ht="20.25" x14ac:dyDescent="0.2">
      <c r="A9" s="57">
        <v>4</v>
      </c>
      <c r="B9" s="57" t="s">
        <v>89</v>
      </c>
      <c r="C9" s="58">
        <v>0</v>
      </c>
      <c r="D9" s="59">
        <v>2</v>
      </c>
      <c r="E9" s="59">
        <v>20</v>
      </c>
      <c r="F9" s="59">
        <v>7</v>
      </c>
      <c r="G9" s="60">
        <f t="shared" si="0"/>
        <v>29</v>
      </c>
      <c r="H9" s="59">
        <v>2500</v>
      </c>
      <c r="I9" s="59">
        <v>2000</v>
      </c>
      <c r="J9" s="59">
        <v>1200</v>
      </c>
      <c r="K9" s="58">
        <v>0</v>
      </c>
      <c r="L9" s="58">
        <v>0</v>
      </c>
      <c r="M9" s="60">
        <v>10</v>
      </c>
      <c r="N9" s="60">
        <v>3</v>
      </c>
      <c r="O9" s="60">
        <v>0</v>
      </c>
      <c r="P9" s="60">
        <v>12</v>
      </c>
      <c r="Q9" s="60">
        <v>3</v>
      </c>
      <c r="R9" s="60">
        <v>0</v>
      </c>
      <c r="S9" s="60">
        <v>0</v>
      </c>
      <c r="T9" s="60">
        <v>7</v>
      </c>
      <c r="U9" s="60">
        <v>2</v>
      </c>
      <c r="V9" s="61"/>
      <c r="W9" s="61"/>
      <c r="X9" s="62">
        <v>0</v>
      </c>
      <c r="Y9" s="61"/>
    </row>
    <row r="10" spans="1:25" ht="20.25" x14ac:dyDescent="0.2">
      <c r="A10" s="57">
        <v>5</v>
      </c>
      <c r="B10" s="57" t="s">
        <v>90</v>
      </c>
      <c r="C10" s="58">
        <v>0</v>
      </c>
      <c r="D10" s="59">
        <v>10</v>
      </c>
      <c r="E10" s="59">
        <v>12</v>
      </c>
      <c r="F10" s="59">
        <v>5</v>
      </c>
      <c r="G10" s="60">
        <f t="shared" si="0"/>
        <v>27</v>
      </c>
      <c r="H10" s="59">
        <v>2000</v>
      </c>
      <c r="I10" s="59">
        <v>1500</v>
      </c>
      <c r="J10" s="59">
        <v>700</v>
      </c>
      <c r="K10" s="58">
        <v>0</v>
      </c>
      <c r="L10" s="58">
        <v>0</v>
      </c>
      <c r="M10" s="60">
        <v>12</v>
      </c>
      <c r="N10" s="60">
        <v>0</v>
      </c>
      <c r="O10" s="60">
        <v>0</v>
      </c>
      <c r="P10" s="60">
        <v>10</v>
      </c>
      <c r="Q10" s="60">
        <v>5</v>
      </c>
      <c r="R10" s="60">
        <v>0</v>
      </c>
      <c r="S10" s="60">
        <v>3</v>
      </c>
      <c r="T10" s="60">
        <v>12</v>
      </c>
      <c r="U10" s="60">
        <v>10</v>
      </c>
      <c r="V10" s="61"/>
      <c r="W10" s="61"/>
      <c r="X10" s="62">
        <v>25</v>
      </c>
      <c r="Y10" s="61"/>
    </row>
    <row r="11" spans="1:25" ht="20.25" x14ac:dyDescent="0.2">
      <c r="A11" s="57">
        <v>6</v>
      </c>
      <c r="B11" s="57" t="s">
        <v>91</v>
      </c>
      <c r="C11" s="58">
        <v>5</v>
      </c>
      <c r="D11" s="59">
        <v>60</v>
      </c>
      <c r="E11" s="59">
        <v>60</v>
      </c>
      <c r="F11" s="59">
        <v>70</v>
      </c>
      <c r="G11" s="60">
        <f t="shared" si="0"/>
        <v>190</v>
      </c>
      <c r="H11" s="59">
        <v>11000</v>
      </c>
      <c r="I11" s="59">
        <v>7000</v>
      </c>
      <c r="J11" s="59">
        <v>5000</v>
      </c>
      <c r="K11" s="58">
        <v>5</v>
      </c>
      <c r="L11" s="58">
        <v>5</v>
      </c>
      <c r="M11" s="60">
        <v>10</v>
      </c>
      <c r="N11" s="60">
        <v>0</v>
      </c>
      <c r="O11" s="60">
        <v>0</v>
      </c>
      <c r="P11" s="60">
        <v>5</v>
      </c>
      <c r="Q11" s="60">
        <v>40</v>
      </c>
      <c r="R11" s="60">
        <v>0</v>
      </c>
      <c r="S11" s="60">
        <v>0</v>
      </c>
      <c r="T11" s="60">
        <v>50</v>
      </c>
      <c r="U11" s="60">
        <v>50</v>
      </c>
      <c r="V11" s="61"/>
      <c r="W11" s="61"/>
      <c r="X11" s="62">
        <v>30</v>
      </c>
      <c r="Y11" s="61"/>
    </row>
    <row r="12" spans="1:25" ht="20.25" x14ac:dyDescent="0.2">
      <c r="A12" s="57">
        <v>7</v>
      </c>
      <c r="B12" s="57" t="s">
        <v>92</v>
      </c>
      <c r="C12" s="58">
        <v>2</v>
      </c>
      <c r="D12" s="59">
        <v>24</v>
      </c>
      <c r="E12" s="59">
        <v>20</v>
      </c>
      <c r="F12" s="59">
        <v>16</v>
      </c>
      <c r="G12" s="60">
        <f t="shared" si="0"/>
        <v>60</v>
      </c>
      <c r="H12" s="59">
        <v>8000</v>
      </c>
      <c r="I12" s="59">
        <v>7000</v>
      </c>
      <c r="J12" s="59">
        <v>4000</v>
      </c>
      <c r="K12" s="58">
        <v>2</v>
      </c>
      <c r="L12" s="58">
        <v>2</v>
      </c>
      <c r="M12" s="60">
        <v>30</v>
      </c>
      <c r="N12" s="60">
        <v>10</v>
      </c>
      <c r="O12" s="60">
        <v>0</v>
      </c>
      <c r="P12" s="60">
        <v>35</v>
      </c>
      <c r="Q12" s="60">
        <v>25</v>
      </c>
      <c r="R12" s="60">
        <v>0</v>
      </c>
      <c r="S12" s="60">
        <v>5</v>
      </c>
      <c r="T12" s="60">
        <v>30</v>
      </c>
      <c r="U12" s="60">
        <v>20</v>
      </c>
      <c r="V12" s="61"/>
      <c r="W12" s="61"/>
      <c r="X12" s="62">
        <v>20</v>
      </c>
      <c r="Y12" s="61"/>
    </row>
    <row r="13" spans="1:25" ht="20.25" x14ac:dyDescent="0.2">
      <c r="A13" s="57">
        <v>8</v>
      </c>
      <c r="B13" s="57" t="s">
        <v>93</v>
      </c>
      <c r="C13" s="58">
        <v>10</v>
      </c>
      <c r="D13" s="59">
        <v>401</v>
      </c>
      <c r="E13" s="59">
        <v>150</v>
      </c>
      <c r="F13" s="59">
        <v>100</v>
      </c>
      <c r="G13" s="60">
        <f t="shared" si="0"/>
        <v>651</v>
      </c>
      <c r="H13" s="59">
        <v>1500</v>
      </c>
      <c r="I13" s="59">
        <v>1000</v>
      </c>
      <c r="J13" s="59">
        <v>500</v>
      </c>
      <c r="K13" s="58">
        <v>10</v>
      </c>
      <c r="L13" s="58">
        <v>10</v>
      </c>
      <c r="M13" s="60">
        <v>350</v>
      </c>
      <c r="N13" s="60">
        <v>60</v>
      </c>
      <c r="O13" s="60">
        <v>40</v>
      </c>
      <c r="P13" s="60">
        <v>400</v>
      </c>
      <c r="Q13" s="60">
        <v>150</v>
      </c>
      <c r="R13" s="60">
        <v>0</v>
      </c>
      <c r="S13" s="60">
        <v>50</v>
      </c>
      <c r="T13" s="60">
        <v>350</v>
      </c>
      <c r="U13" s="60">
        <v>400</v>
      </c>
      <c r="V13" s="61"/>
      <c r="W13" s="61"/>
      <c r="X13" s="62">
        <v>250</v>
      </c>
      <c r="Y13" s="61"/>
    </row>
    <row r="14" spans="1:25" ht="20.25" x14ac:dyDescent="0.2">
      <c r="A14" s="57">
        <v>9</v>
      </c>
      <c r="B14" s="57" t="s">
        <v>94</v>
      </c>
      <c r="C14" s="58"/>
      <c r="D14" s="63"/>
      <c r="E14" s="63"/>
      <c r="F14" s="63"/>
      <c r="G14" s="60">
        <f t="shared" si="0"/>
        <v>0</v>
      </c>
      <c r="H14" s="63"/>
      <c r="I14" s="63"/>
      <c r="J14" s="63"/>
      <c r="K14" s="58"/>
      <c r="L14" s="58"/>
      <c r="M14" s="60"/>
      <c r="N14" s="60"/>
      <c r="O14" s="60"/>
      <c r="P14" s="60"/>
      <c r="Q14" s="60"/>
      <c r="R14" s="60"/>
      <c r="S14" s="60"/>
      <c r="T14" s="60"/>
      <c r="U14" s="60"/>
      <c r="V14" s="61"/>
      <c r="W14" s="61"/>
      <c r="X14" s="61"/>
      <c r="Y14" s="61"/>
    </row>
    <row r="15" spans="1:25" ht="20.25" x14ac:dyDescent="0.2">
      <c r="A15" s="57"/>
      <c r="B15" s="57" t="s">
        <v>17</v>
      </c>
      <c r="C15" s="64">
        <f>SUM(C6:C14)</f>
        <v>21</v>
      </c>
      <c r="D15" s="64">
        <f t="shared" ref="D15:Y15" si="1">SUM(D6:D14)</f>
        <v>627</v>
      </c>
      <c r="E15" s="64">
        <f t="shared" si="1"/>
        <v>538</v>
      </c>
      <c r="F15" s="64">
        <f t="shared" si="1"/>
        <v>468</v>
      </c>
      <c r="G15" s="64">
        <f t="shared" si="1"/>
        <v>1633</v>
      </c>
      <c r="H15" s="64">
        <f t="shared" si="1"/>
        <v>45700</v>
      </c>
      <c r="I15" s="64">
        <f t="shared" si="1"/>
        <v>35000</v>
      </c>
      <c r="J15" s="64">
        <f t="shared" si="1"/>
        <v>23200</v>
      </c>
      <c r="K15" s="64">
        <f t="shared" si="1"/>
        <v>21</v>
      </c>
      <c r="L15" s="64">
        <f t="shared" si="1"/>
        <v>21</v>
      </c>
      <c r="M15" s="64">
        <f t="shared" si="1"/>
        <v>837</v>
      </c>
      <c r="N15" s="64">
        <f t="shared" si="1"/>
        <v>208</v>
      </c>
      <c r="O15" s="64">
        <f t="shared" si="1"/>
        <v>40</v>
      </c>
      <c r="P15" s="64">
        <f t="shared" si="1"/>
        <v>592</v>
      </c>
      <c r="Q15" s="64">
        <f t="shared" si="1"/>
        <v>313</v>
      </c>
      <c r="R15" s="64">
        <f t="shared" si="1"/>
        <v>0</v>
      </c>
      <c r="S15" s="64">
        <f t="shared" si="1"/>
        <v>108</v>
      </c>
      <c r="T15" s="64">
        <f t="shared" si="1"/>
        <v>729</v>
      </c>
      <c r="U15" s="64">
        <f t="shared" si="1"/>
        <v>642</v>
      </c>
      <c r="V15" s="64">
        <f t="shared" si="1"/>
        <v>0</v>
      </c>
      <c r="W15" s="64">
        <f t="shared" si="1"/>
        <v>0</v>
      </c>
      <c r="X15" s="64">
        <f t="shared" si="1"/>
        <v>420</v>
      </c>
      <c r="Y15" s="64">
        <f t="shared" si="1"/>
        <v>0</v>
      </c>
    </row>
    <row r="16" spans="1:25" ht="18" x14ac:dyDescent="0.2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5">
        <f>K15/C15*100</f>
        <v>100</v>
      </c>
      <c r="L16" s="65">
        <f>L15/C15*100</f>
        <v>100</v>
      </c>
      <c r="M16" s="66">
        <f>M15/G15*100</f>
        <v>51.255358236374768</v>
      </c>
      <c r="N16" s="66">
        <f>(N15+O15+P15)/G15*100</f>
        <v>51.439069197795476</v>
      </c>
      <c r="O16" s="66"/>
      <c r="P16" s="66"/>
      <c r="Q16" s="66">
        <f>(Q15+R15+S15)/G15*100</f>
        <v>25.780771586037964</v>
      </c>
      <c r="R16" s="66"/>
      <c r="S16" s="66"/>
      <c r="T16" s="66">
        <f>T15/G15*100</f>
        <v>44.641763625229643</v>
      </c>
      <c r="U16" s="66">
        <f>U15/G15*100</f>
        <v>39.314145744029396</v>
      </c>
      <c r="V16" s="67">
        <f>V15/G15*100</f>
        <v>0</v>
      </c>
      <c r="W16" s="68">
        <f>W15/G15*100</f>
        <v>0</v>
      </c>
      <c r="X16" s="68">
        <f>X15/G15*100</f>
        <v>25.719534598897738</v>
      </c>
      <c r="Y16" s="69">
        <f>Y15/G15*100</f>
        <v>0</v>
      </c>
    </row>
    <row r="17" spans="1:25" ht="18" x14ac:dyDescent="0.2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65">
        <f>(M15+N15+O15+P15+Q15+R15+S15+T15+U15)/(5*G15)*100</f>
        <v>42.486221677893447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</row>
    <row r="18" spans="1:25" ht="18" x14ac:dyDescent="0.2">
      <c r="A18" s="71"/>
      <c r="B18" s="71"/>
      <c r="C18" s="72" t="s">
        <v>95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8" x14ac:dyDescent="0.2">
      <c r="A19" s="71"/>
      <c r="B19" s="71"/>
      <c r="C19" s="72" t="s">
        <v>96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  <c r="P19" s="73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8" x14ac:dyDescent="0.2">
      <c r="A20" s="71"/>
      <c r="B20" s="71"/>
      <c r="C20" s="72" t="s">
        <v>97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8" x14ac:dyDescent="0.2">
      <c r="A21" s="71"/>
      <c r="B21" s="71"/>
      <c r="C21" s="72" t="s">
        <v>98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3"/>
      <c r="U21" s="73"/>
      <c r="V21" s="73"/>
      <c r="W21" s="71"/>
      <c r="X21" s="71"/>
      <c r="Y21" s="71"/>
    </row>
  </sheetData>
  <mergeCells count="25">
    <mergeCell ref="C19:N19"/>
    <mergeCell ref="C20:P20"/>
    <mergeCell ref="C21:S21"/>
    <mergeCell ref="T4:U4"/>
    <mergeCell ref="V4:V5"/>
    <mergeCell ref="W4:W5"/>
    <mergeCell ref="X4:X5"/>
    <mergeCell ref="Y4:Y5"/>
    <mergeCell ref="C18:P18"/>
    <mergeCell ref="H4:J4"/>
    <mergeCell ref="K4:K5"/>
    <mergeCell ref="L4:L5"/>
    <mergeCell ref="M4:M5"/>
    <mergeCell ref="N4:P4"/>
    <mergeCell ref="Q4:S4"/>
    <mergeCell ref="A1:Y1"/>
    <mergeCell ref="A2:A5"/>
    <mergeCell ref="B2:B5"/>
    <mergeCell ref="C2:G3"/>
    <mergeCell ref="H2:J3"/>
    <mergeCell ref="K2:Y2"/>
    <mergeCell ref="K3:L3"/>
    <mergeCell ref="M3:X3"/>
    <mergeCell ref="C4:C5"/>
    <mergeCell ref="D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درجه مکانیزاسیون زراعی</vt:lpstr>
      <vt:lpstr>درجه مکانیزاسیون باغی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Tarvij-Piran</dc:creator>
  <cp:lastModifiedBy>Tarvij-Piran</cp:lastModifiedBy>
  <dcterms:created xsi:type="dcterms:W3CDTF">2019-08-28T05:17:55Z</dcterms:created>
  <dcterms:modified xsi:type="dcterms:W3CDTF">2019-08-28T05:24:51Z</dcterms:modified>
</cp:coreProperties>
</file>